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öltzer 2023-2029\Sonstige Sitzungen + Veranstaltungen\Evaluierungs-Workshop 08.07.2025\Protokoll\"/>
    </mc:Choice>
  </mc:AlternateContent>
  <xr:revisionPtr revIDLastSave="0" documentId="8_{3CE64FB3-3CF6-45BA-981B-6242E7F2D912}" xr6:coauthVersionLast="36" xr6:coauthVersionMax="36" xr10:uidLastSave="{00000000-0000-0000-0000-000000000000}"/>
  <bookViews>
    <workbookView xWindow="0" yWindow="0" windowWidth="28800" windowHeight="12225" xr2:uid="{05B9582E-1540-4183-961E-AE986AA6B7C0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2" i="1"/>
  <c r="K12" i="1" s="1"/>
  <c r="J11" i="1"/>
  <c r="G10" i="1"/>
  <c r="H10" i="1" s="1"/>
  <c r="G9" i="1"/>
  <c r="H9" i="1" s="1"/>
  <c r="G8" i="1"/>
  <c r="H8" i="1" s="1"/>
  <c r="D7" i="1"/>
  <c r="D6" i="1"/>
  <c r="D5" i="1"/>
  <c r="D4" i="1"/>
  <c r="E4" i="1" s="1"/>
  <c r="C5" i="1"/>
  <c r="C7" i="1"/>
  <c r="C6" i="1"/>
  <c r="I11" i="1"/>
  <c r="I13" i="1" s="1"/>
  <c r="C14" i="1"/>
  <c r="G18" i="1" s="1"/>
  <c r="H13" i="1" l="1"/>
  <c r="G13" i="1"/>
  <c r="J13" i="1"/>
  <c r="K11" i="1"/>
  <c r="K13" i="1" s="1"/>
  <c r="D13" i="1"/>
  <c r="E5" i="1"/>
  <c r="E7" i="1"/>
  <c r="E6" i="1"/>
  <c r="C13" i="1"/>
  <c r="D17" i="1" l="1"/>
  <c r="E13" i="1"/>
  <c r="D18" i="1" s="1"/>
  <c r="D19" i="1" s="1"/>
  <c r="C15" i="1"/>
</calcChain>
</file>

<file path=xl/sharedStrings.xml><?xml version="1.0" encoding="utf-8"?>
<sst xmlns="http://schemas.openxmlformats.org/spreadsheetml/2006/main" count="27" uniqueCount="23">
  <si>
    <t>Klimaschutz und 
Klimawandelanpassung</t>
  </si>
  <si>
    <t>Daseinsvorsorge und
Lebensqualität</t>
  </si>
  <si>
    <t xml:space="preserve">        Zukunftsthema
Kernthema</t>
  </si>
  <si>
    <t>Regionale
Wertschöpfung</t>
  </si>
  <si>
    <t>KlimaAktiv</t>
  </si>
  <si>
    <t>Klima- und nachfrage-
gerechte  Mobilität</t>
  </si>
  <si>
    <t>Erhalt Artenvielfalt, Ressourcennutzung und Klimawandelanpassung</t>
  </si>
  <si>
    <t>Funktionsstärkung ländliches
Leben und Orte</t>
  </si>
  <si>
    <t>Sport, Gesundheit und Bewegung</t>
  </si>
  <si>
    <t>Wachstum und neue Wertschöpfungsimpulse</t>
  </si>
  <si>
    <t>Bildungs- und Kulturangebote</t>
  </si>
  <si>
    <t>Klimagerechte
Quartiere</t>
  </si>
  <si>
    <t>Summe</t>
  </si>
  <si>
    <t>Gesamtvolumen</t>
  </si>
  <si>
    <t>Nachhaltiger Tourimusmus im gemeinsamen Lebensraum</t>
  </si>
  <si>
    <r>
      <t xml:space="preserve">ELER-Mittelvolumen Kernthemen - zugeordnet      </t>
    </r>
    <r>
      <rPr>
        <b/>
        <sz val="14"/>
        <color rgb="FFFF0000"/>
        <rFont val="Calibri"/>
        <family val="2"/>
        <scheme val="minor"/>
      </rPr>
      <t>Stand 19.06.2025</t>
    </r>
  </si>
  <si>
    <t>davon gebunden</t>
  </si>
  <si>
    <t>noch zur Verfügung</t>
  </si>
  <si>
    <t>freies Budget</t>
  </si>
  <si>
    <t>Gebunden:</t>
  </si>
  <si>
    <t>noch verfügbar:</t>
  </si>
  <si>
    <t>Summe:</t>
  </si>
  <si>
    <t>,davon noch nicht zugeordnet: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</si>
</sst>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left" wrapText="1"/>
    </xf>
    <xf numFmtId="0" fontId="2" fillId="5" borderId="5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wrapText="1"/>
    </xf>
    <xf numFmtId="164" fontId="7" fillId="5" borderId="2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64" fontId="7" fillId="5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5" xfId="0" applyNumberFormat="1" applyFont="1" applyFill="1" applyBorder="1" applyAlignment="1">
      <alignment horizontal="center" vertical="center"/>
    </xf>
    <xf numFmtId="164" fontId="7" fillId="6" borderId="13" xfId="0" applyNumberFormat="1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164" fontId="7" fillId="2" borderId="16" xfId="0" applyNumberFormat="1" applyFont="1" applyFill="1" applyBorder="1" applyAlignment="1">
      <alignment horizontal="center" vertical="center"/>
    </xf>
    <xf numFmtId="164" fontId="7" fillId="4" borderId="16" xfId="0" applyNumberFormat="1" applyFont="1" applyFill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/>
    </xf>
    <xf numFmtId="164" fontId="7" fillId="5" borderId="16" xfId="0" applyNumberFormat="1" applyFont="1" applyFill="1" applyBorder="1" applyAlignment="1">
      <alignment horizontal="center" vertical="center"/>
    </xf>
    <xf numFmtId="164" fontId="7" fillId="5" borderId="18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 wrapText="1"/>
    </xf>
    <xf numFmtId="164" fontId="8" fillId="2" borderId="20" xfId="0" applyNumberFormat="1" applyFont="1" applyFill="1" applyBorder="1" applyAlignment="1">
      <alignment horizontal="center" vertical="center"/>
    </xf>
    <xf numFmtId="164" fontId="8" fillId="4" borderId="20" xfId="0" applyNumberFormat="1" applyFont="1" applyFill="1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/>
    </xf>
    <xf numFmtId="164" fontId="8" fillId="5" borderId="22" xfId="0" applyNumberFormat="1" applyFont="1" applyFill="1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/>
    </xf>
    <xf numFmtId="0" fontId="12" fillId="0" borderId="0" xfId="0" applyFont="1"/>
    <xf numFmtId="164" fontId="12" fillId="0" borderId="0" xfId="0" applyNumberFormat="1" applyFont="1"/>
    <xf numFmtId="0" fontId="12" fillId="0" borderId="23" xfId="0" applyFont="1" applyBorder="1"/>
    <xf numFmtId="164" fontId="12" fillId="0" borderId="23" xfId="0" applyNumberFormat="1" applyFont="1" applyBorder="1"/>
    <xf numFmtId="10" fontId="0" fillId="0" borderId="0" xfId="0" applyNumberFormat="1"/>
    <xf numFmtId="0" fontId="2" fillId="7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164" fontId="9" fillId="6" borderId="2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7" fillId="6" borderId="8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eller%202023-2029%20AktivRegion/03%20Projekte/AktivRegion%20Grundbudget/2023-2029%20Monitoringtabe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67">
          <cell r="AJ67">
            <v>140639.96</v>
          </cell>
          <cell r="AK67">
            <v>0</v>
          </cell>
          <cell r="AL67">
            <v>179663.86</v>
          </cell>
          <cell r="AM67">
            <v>0</v>
          </cell>
          <cell r="AN67">
            <v>155933.65</v>
          </cell>
          <cell r="AO67">
            <v>161398.79999999999</v>
          </cell>
          <cell r="AP67">
            <v>175873.69000000003</v>
          </cell>
          <cell r="AQ67">
            <v>262632.79000000004</v>
          </cell>
          <cell r="AR67">
            <v>134509.43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F2FE-638E-496F-B51F-C8B26FD71489}">
  <sheetPr>
    <pageSetUpPr fitToPage="1"/>
  </sheetPr>
  <dimension ref="B1:L20"/>
  <sheetViews>
    <sheetView tabSelected="1" zoomScale="98" zoomScaleNormal="98" workbookViewId="0">
      <selection activeCell="F20" sqref="F20"/>
    </sheetView>
  </sheetViews>
  <sheetFormatPr baseColWidth="10" defaultRowHeight="15" x14ac:dyDescent="0.25"/>
  <cols>
    <col min="2" max="2" width="32.28515625" customWidth="1"/>
    <col min="3" max="3" width="27.7109375" customWidth="1"/>
    <col min="4" max="4" width="22.42578125" customWidth="1"/>
    <col min="5" max="5" width="13.85546875" customWidth="1"/>
    <col min="6" max="6" width="25.140625" customWidth="1"/>
    <col min="7" max="7" width="18.42578125" customWidth="1"/>
    <col min="8" max="8" width="14.85546875" customWidth="1"/>
    <col min="9" max="9" width="18.85546875" customWidth="1"/>
    <col min="10" max="10" width="14.28515625" customWidth="1"/>
    <col min="11" max="11" width="14.85546875" customWidth="1"/>
    <col min="12" max="12" width="41.140625" style="1" customWidth="1"/>
  </cols>
  <sheetData>
    <row r="1" spans="2:12" ht="15.75" thickBot="1" x14ac:dyDescent="0.3"/>
    <row r="2" spans="2:12" ht="18.75" x14ac:dyDescent="0.3">
      <c r="B2" s="44" t="s">
        <v>15</v>
      </c>
      <c r="C2" s="45"/>
      <c r="D2" s="45"/>
      <c r="E2" s="45"/>
      <c r="F2" s="45"/>
      <c r="G2" s="45"/>
      <c r="H2" s="45"/>
      <c r="I2" s="45"/>
      <c r="J2" s="18"/>
      <c r="K2" s="19"/>
    </row>
    <row r="3" spans="2:12" ht="33.75" customHeight="1" x14ac:dyDescent="0.3">
      <c r="B3" s="10" t="s">
        <v>2</v>
      </c>
      <c r="C3" s="2" t="s">
        <v>0</v>
      </c>
      <c r="D3" s="2" t="s">
        <v>16</v>
      </c>
      <c r="E3" s="2" t="s">
        <v>17</v>
      </c>
      <c r="F3" s="3" t="s">
        <v>1</v>
      </c>
      <c r="G3" s="3" t="s">
        <v>16</v>
      </c>
      <c r="H3" s="3" t="s">
        <v>17</v>
      </c>
      <c r="I3" s="16" t="s">
        <v>3</v>
      </c>
      <c r="J3" s="20" t="s">
        <v>16</v>
      </c>
      <c r="K3" s="11" t="s">
        <v>17</v>
      </c>
      <c r="L3" s="6"/>
    </row>
    <row r="4" spans="2:12" s="4" customFormat="1" ht="24.95" customHeight="1" x14ac:dyDescent="0.25">
      <c r="B4" s="7" t="s">
        <v>4</v>
      </c>
      <c r="C4" s="12">
        <v>201552.14</v>
      </c>
      <c r="D4" s="12">
        <f>[1]Tabelle1!$AJ$67</f>
        <v>140639.96</v>
      </c>
      <c r="E4" s="12">
        <f>C4-D4</f>
        <v>60912.180000000022</v>
      </c>
      <c r="F4" s="13"/>
      <c r="G4" s="15"/>
      <c r="H4" s="15"/>
      <c r="I4" s="17"/>
      <c r="J4" s="21"/>
      <c r="K4" s="14"/>
      <c r="L4" s="5"/>
    </row>
    <row r="5" spans="2:12" s="4" customFormat="1" ht="28.5" customHeight="1" x14ac:dyDescent="0.25">
      <c r="B5" s="7" t="s">
        <v>5</v>
      </c>
      <c r="C5" s="12">
        <f>100776.07-30000</f>
        <v>70776.070000000007</v>
      </c>
      <c r="D5" s="12">
        <f>[1]Tabelle1!$AK$67</f>
        <v>0</v>
      </c>
      <c r="E5" s="12">
        <f t="shared" ref="E5:E7" si="0">C5-D5</f>
        <v>70776.070000000007</v>
      </c>
      <c r="F5" s="13"/>
      <c r="G5" s="15"/>
      <c r="H5" s="15"/>
      <c r="I5" s="17"/>
      <c r="J5" s="21"/>
      <c r="K5" s="14"/>
      <c r="L5" s="5"/>
    </row>
    <row r="6" spans="2:12" s="4" customFormat="1" ht="27" customHeight="1" x14ac:dyDescent="0.25">
      <c r="B6" s="7" t="s">
        <v>11</v>
      </c>
      <c r="C6" s="12">
        <f>100776.07+20000+60000</f>
        <v>180776.07</v>
      </c>
      <c r="D6" s="12">
        <f>[1]Tabelle1!$AL$67</f>
        <v>179663.86</v>
      </c>
      <c r="E6" s="12">
        <f t="shared" si="0"/>
        <v>1112.210000000021</v>
      </c>
      <c r="F6" s="13"/>
      <c r="G6" s="15"/>
      <c r="H6" s="15"/>
      <c r="I6" s="17"/>
      <c r="J6" s="21"/>
      <c r="K6" s="14"/>
      <c r="L6" s="5"/>
    </row>
    <row r="7" spans="2:12" s="4" customFormat="1" ht="26.25" customHeight="1" x14ac:dyDescent="0.25">
      <c r="B7" s="7" t="s">
        <v>6</v>
      </c>
      <c r="C7" s="12">
        <f>60465.64-30000</f>
        <v>30465.64</v>
      </c>
      <c r="D7" s="12">
        <f>[1]Tabelle1!$AM$67</f>
        <v>0</v>
      </c>
      <c r="E7" s="12">
        <f t="shared" si="0"/>
        <v>30465.64</v>
      </c>
      <c r="F7" s="13"/>
      <c r="G7" s="15"/>
      <c r="H7" s="15"/>
      <c r="I7" s="17"/>
      <c r="J7" s="21"/>
      <c r="K7" s="14"/>
      <c r="L7" s="5"/>
    </row>
    <row r="8" spans="2:12" s="4" customFormat="1" ht="24.95" customHeight="1" x14ac:dyDescent="0.25">
      <c r="B8" s="7" t="s">
        <v>7</v>
      </c>
      <c r="C8" s="12"/>
      <c r="D8" s="12"/>
      <c r="E8" s="12"/>
      <c r="F8" s="13">
        <v>201552.14</v>
      </c>
      <c r="G8" s="15">
        <f>[1]Tabelle1!$AN$67</f>
        <v>155933.65</v>
      </c>
      <c r="H8" s="15">
        <f t="shared" ref="H8:H10" si="1">F8-G8</f>
        <v>45618.49000000002</v>
      </c>
      <c r="I8" s="17"/>
      <c r="J8" s="21"/>
      <c r="K8" s="14"/>
      <c r="L8" s="5"/>
    </row>
    <row r="9" spans="2:12" s="4" customFormat="1" ht="24.95" customHeight="1" x14ac:dyDescent="0.25">
      <c r="B9" s="7" t="s">
        <v>8</v>
      </c>
      <c r="C9" s="12"/>
      <c r="D9" s="12"/>
      <c r="E9" s="12"/>
      <c r="F9" s="13">
        <v>162651.37</v>
      </c>
      <c r="G9" s="15">
        <f>[1]Tabelle1!$AO$67</f>
        <v>161398.79999999999</v>
      </c>
      <c r="H9" s="15">
        <f t="shared" si="1"/>
        <v>1252.570000000007</v>
      </c>
      <c r="I9" s="17"/>
      <c r="J9" s="21"/>
      <c r="K9" s="14"/>
      <c r="L9" s="5"/>
    </row>
    <row r="10" spans="2:12" s="4" customFormat="1" ht="24.95" customHeight="1" x14ac:dyDescent="0.25">
      <c r="B10" s="7" t="s">
        <v>10</v>
      </c>
      <c r="C10" s="12"/>
      <c r="D10" s="12"/>
      <c r="E10" s="12"/>
      <c r="F10" s="13">
        <v>241372.4</v>
      </c>
      <c r="G10" s="15">
        <f>[1]Tabelle1!$AP$67</f>
        <v>175873.69000000003</v>
      </c>
      <c r="H10" s="15">
        <f t="shared" si="1"/>
        <v>65498.709999999963</v>
      </c>
      <c r="I10" s="17"/>
      <c r="J10" s="21"/>
      <c r="K10" s="14"/>
      <c r="L10" s="5"/>
    </row>
    <row r="11" spans="2:12" s="4" customFormat="1" ht="27" customHeight="1" x14ac:dyDescent="0.25">
      <c r="B11" s="7" t="s">
        <v>14</v>
      </c>
      <c r="C11" s="12"/>
      <c r="D11" s="12"/>
      <c r="E11" s="12"/>
      <c r="F11" s="13"/>
      <c r="G11" s="15"/>
      <c r="H11" s="15"/>
      <c r="I11" s="17">
        <f>262017.78+2986.72</f>
        <v>265004.5</v>
      </c>
      <c r="J11" s="21">
        <f>[1]Tabelle1!$AQ$67</f>
        <v>262632.79000000004</v>
      </c>
      <c r="K11" s="14">
        <f t="shared" ref="K11:K12" si="2">I11-J11</f>
        <v>2371.7099999999627</v>
      </c>
      <c r="L11" s="5"/>
    </row>
    <row r="12" spans="2:12" s="4" customFormat="1" ht="30.75" customHeight="1" thickBot="1" x14ac:dyDescent="0.3">
      <c r="B12" s="26" t="s">
        <v>9</v>
      </c>
      <c r="C12" s="27"/>
      <c r="D12" s="27"/>
      <c r="E12" s="27"/>
      <c r="F12" s="28"/>
      <c r="G12" s="29"/>
      <c r="H12" s="29"/>
      <c r="I12" s="30">
        <v>201552.14</v>
      </c>
      <c r="J12" s="31">
        <f>[1]Tabelle1!$AR$67</f>
        <v>134509.43</v>
      </c>
      <c r="K12" s="32">
        <f t="shared" si="2"/>
        <v>67042.710000000021</v>
      </c>
      <c r="L12" s="5"/>
    </row>
    <row r="13" spans="2:12" s="4" customFormat="1" ht="24.95" customHeight="1" thickTop="1" x14ac:dyDescent="0.25">
      <c r="B13" s="33" t="s">
        <v>12</v>
      </c>
      <c r="C13" s="34">
        <f>SUM(C4:C12)</f>
        <v>483569.92000000004</v>
      </c>
      <c r="D13" s="38">
        <f t="shared" ref="D13:K13" si="3">SUM(D4:D12)</f>
        <v>320303.81999999995</v>
      </c>
      <c r="E13" s="38">
        <f t="shared" si="3"/>
        <v>163266.10000000003</v>
      </c>
      <c r="F13" s="35">
        <f t="shared" si="3"/>
        <v>605575.91</v>
      </c>
      <c r="G13" s="35">
        <f t="shared" si="3"/>
        <v>493206.14</v>
      </c>
      <c r="H13" s="35">
        <f t="shared" si="3"/>
        <v>112369.76999999999</v>
      </c>
      <c r="I13" s="36">
        <f t="shared" si="3"/>
        <v>466556.64</v>
      </c>
      <c r="J13" s="36">
        <f t="shared" si="3"/>
        <v>397142.22000000003</v>
      </c>
      <c r="K13" s="37">
        <f t="shared" si="3"/>
        <v>69414.419999999984</v>
      </c>
      <c r="L13" s="5"/>
    </row>
    <row r="14" spans="2:12" s="4" customFormat="1" ht="24.95" customHeight="1" x14ac:dyDescent="0.25">
      <c r="B14" s="8" t="s">
        <v>18</v>
      </c>
      <c r="C14" s="46">
        <f>495000-12257.73-38861.4-58394.49-31398.8-20000-2986.72</f>
        <v>331100.86000000004</v>
      </c>
      <c r="D14" s="47"/>
      <c r="E14" s="47"/>
      <c r="F14" s="47"/>
      <c r="G14" s="47"/>
      <c r="H14" s="47"/>
      <c r="I14" s="47"/>
      <c r="J14" s="22"/>
      <c r="K14" s="23"/>
      <c r="L14" s="5"/>
    </row>
    <row r="15" spans="2:12" s="4" customFormat="1" ht="24.95" customHeight="1" thickBot="1" x14ac:dyDescent="0.3">
      <c r="B15" s="9" t="s">
        <v>13</v>
      </c>
      <c r="C15" s="48">
        <f>SUM(C13+F13+I13+C14)</f>
        <v>1886803.3300000003</v>
      </c>
      <c r="D15" s="49"/>
      <c r="E15" s="49"/>
      <c r="F15" s="49"/>
      <c r="G15" s="49"/>
      <c r="H15" s="49"/>
      <c r="I15" s="49"/>
      <c r="J15" s="24"/>
      <c r="K15" s="25"/>
      <c r="L15" s="5"/>
    </row>
    <row r="17" spans="3:7" ht="21" x14ac:dyDescent="0.35">
      <c r="C17" s="39" t="s">
        <v>19</v>
      </c>
      <c r="D17" s="40">
        <f>D13+G13+J13</f>
        <v>1210652.18</v>
      </c>
    </row>
    <row r="18" spans="3:7" ht="21.75" thickBot="1" x14ac:dyDescent="0.4">
      <c r="C18" s="41" t="s">
        <v>20</v>
      </c>
      <c r="D18" s="42">
        <f>E13+H13+K13+C14</f>
        <v>676151.15</v>
      </c>
      <c r="E18" s="39" t="s">
        <v>22</v>
      </c>
      <c r="G18" s="40">
        <f>C14</f>
        <v>331100.86000000004</v>
      </c>
    </row>
    <row r="19" spans="3:7" ht="21" x14ac:dyDescent="0.35">
      <c r="C19" s="39" t="s">
        <v>21</v>
      </c>
      <c r="D19" s="40">
        <f>SUM(D17:D18)</f>
        <v>1886803.33</v>
      </c>
    </row>
    <row r="20" spans="3:7" x14ac:dyDescent="0.25">
      <c r="F20" s="43"/>
    </row>
  </sheetData>
  <mergeCells count="3">
    <mergeCell ref="B2:I2"/>
    <mergeCell ref="C14:I14"/>
    <mergeCell ref="C15:I15"/>
  </mergeCells>
  <pageMargins left="0.70866141732283472" right="0.70866141732283472" top="0.78740157480314965" bottom="0.78740157480314965" header="0.31496062992125984" footer="0.31496062992125984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Petra Göltzer</cp:lastModifiedBy>
  <cp:lastPrinted>2025-07-02T09:59:13Z</cp:lastPrinted>
  <dcterms:created xsi:type="dcterms:W3CDTF">2022-04-13T05:00:01Z</dcterms:created>
  <dcterms:modified xsi:type="dcterms:W3CDTF">2025-07-22T09:58:52Z</dcterms:modified>
</cp:coreProperties>
</file>